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calcMode="autoNoTable" fullCalcOnLoad="1" fullPrecision="0"/>
</workbook>
</file>

<file path=xl/sharedStrings.xml><?xml version="1.0" encoding="utf-8"?>
<sst xmlns="http://schemas.openxmlformats.org/spreadsheetml/2006/main" count="510" uniqueCount="283">
  <si>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</si>
  <si>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</si>
  <si>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</si>
  <si>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</si>
  <si>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</si>
  <si>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</si>
  <si>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</si>
  <si>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</si>
  <si>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</si>
  <si>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</si>
  <si>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</si>
  <si>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</si>
  <si>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</si>
  <si>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</si>
  <si>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</si>
  <si>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</si>
  <si>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</si>
  <si>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</si>
  <si>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</si>
  <si>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</si>
  <si>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</si>
  <si>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</si>
  <si>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</si>
  <si>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</si>
  <si>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</si>
  <si>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</si>
  <si>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</si>
  <si>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</si>
  <si>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</si>
  <si>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</si>
  <si>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</si>
  <si>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</si>
  <si>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</si>
  <si>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</si>
  <si>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</si>
  <si>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</si>
  <si>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</si>
  <si>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</si>
  <si>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</si>
  <si>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</si>
  <si>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</si>
  <si>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</si>
  <si>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</si>
  <si>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</si>
  <si>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</si>
  <si>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</si>
  <si>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</si>
  <si>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</si>
  <si>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</si>
  <si>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</si>
  <si>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</si>
  <si>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</si>
  <si>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</si>
  <si>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</si>
  <si>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</si>
  <si>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</si>
  <si>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</si>
  <si>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</si>
  <si>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</si>
  <si>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</si>
  <si>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</si>
  <si>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</si>
  <si>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</si>
  <si>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</si>
  <si>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</si>
  <si>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</si>
  <si>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</si>
  <si>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</si>
  <si>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</si>
  <si>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</si>
  <si>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</si>
  <si>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</si>
  <si>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</si>
  <si>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</si>
  <si>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</si>
  <si>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</si>
  <si>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</si>
  <si>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</si>
  <si>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</si>
  <si>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</si>
  <si>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</si>
  <si>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</si>
  <si>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</si>
  <si>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</si>
  <si>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</si>
  <si>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</si>
  <si>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</si>
  <si>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</si>
  <si>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</si>
  <si>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</si>
  <si>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</si>
  <si>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</si>
  <si>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</si>
  <si>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</si>
  <si>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</si>
  <si>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</si>
  <si>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</si>
  <si>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</si>
  <si>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</si>
  <si>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</si>
  <si>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</si>
  <si>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</si>
  <si>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</si>
  <si>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</si>
  <si>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</si>
  <si>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</si>
  <si>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</si>
  <si>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</si>
  <si>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</si>
  <si>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</si>
  <si>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</si>
  <si>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</si>
  <si>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</si>
  <si>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</si>
  <si>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</si>
  <si>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</si>
  <si>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</si>
  <si>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</si>
  <si>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</si>
  <si>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</si>
  <si>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</si>
  <si>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</si>
  <si>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</si>
  <si>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</si>
  <si>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</si>
  <si>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</si>
  <si>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</si>
  <si>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</si>
  <si>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</si>
  <si>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</si>
  <si>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</si>
  <si>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</si>
  <si>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</si>
  <si>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</si>
  <si>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</si>
  <si>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</si>
  <si>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</si>
  <si>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</si>
  <si>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</si>
  <si>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</si>
  <si>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</si>
  <si>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</si>
  <si>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</si>
  <si>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</si>
  <si>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</si>
  <si>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</si>
  <si>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</si>
  <si>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</si>
  <si>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</si>
  <si>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</si>
  <si>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</si>
  <si>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</si>
  <si>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</si>
  <si>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</si>
  <si>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</si>
  <si>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</si>
  <si>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</si>
  <si>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</si>
  <si>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</si>
  <si>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</si>
  <si>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</si>
  <si>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</si>
  <si>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</si>
  <si>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</si>
  <si>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</si>
  <si>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</si>
  <si>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</si>
  <si>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</si>
  <si>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</si>
  <si>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</si>
  <si>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</si>
  <si>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</si>
  <si>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</si>
  <si>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</si>
  <si>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</si>
  <si>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</si>
  <si>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</si>
  <si>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</si>
  <si>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</si>
  <si>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</si>
  <si>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</si>
  <si>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</si>
  <si>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</si>
  <si>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</si>
  <si>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</si>
  <si>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</si>
  <si>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</si>
  <si>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</si>
  <si>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</si>
  <si>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</si>
  <si>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</si>
  <si>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</si>
  <si>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</si>
  <si>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</si>
  <si>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</si>
  <si>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</si>
  <si>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</si>
  <si>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</si>
  <si>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</si>
  <si>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</si>
  <si>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</si>
  <si>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</si>
  <si>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</si>
  <si>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</si>
  <si>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</si>
  <si>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</si>
  <si>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</si>
  <si>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</si>
  <si>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</si>
  <si>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</si>
  <si>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</si>
  <si>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</si>
  <si>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</si>
  <si>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</si>
  <si>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</si>
  <si>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</si>
  <si>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</si>
  <si>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</si>
  <si>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</si>
  <si>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</si>
  <si>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</si>
  <si>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</si>
  <si>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</si>
  <si>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</si>
  <si>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</si>
  <si>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</si>
  <si>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</si>
  <si>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</si>
  <si>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</si>
  <si>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</si>
  <si>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</si>
  <si>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</si>
  <si>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</si>
  <si>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</si>
  <si>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</si>
  <si>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</si>
  <si>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</si>
  <si>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</si>
  <si>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</si>
  <si>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</si>
  <si>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</si>
  <si>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</si>
  <si>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</si>
  <si>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</si>
  <si>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</si>
  <si>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</si>
  <si>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</si>
  <si>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</si>
  <si>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</si>
  <si>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</si>
  <si>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</si>
  <si>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</si>
  <si>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</si>
  <si>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</si>
  <si>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</si>
  <si>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</si>
  <si>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</si>
  <si>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</si>
  <si>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</si>
  <si>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</si>
  <si>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</si>
  <si>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</si>
  <si>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</si>
  <si>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</si>
  <si>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</si>
  <si>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</si>
  <si>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</si>
  <si>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</si>
  <si>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</si>
  <si>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</si>
  <si>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family val="0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</si>
  <si>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</si>
  <si>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</si>
  <si>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</si>
  <si>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</si>
  <si>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</si>
  <si>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</si>
  <si>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</si>
  <si>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ГОУ ДОД "Областная детско-юношеская спортивная школа"</t>
  </si>
  <si>
    <t>4210001840</t>
  </si>
  <si>
    <t>ГОД</t>
  </si>
  <si>
    <t>01.01.2016</t>
  </si>
  <si>
    <t>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</si>
</sst>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1" xfId="0" applyFont="1" applyFill="1" applyBorder="1" applyAlignment="1">
      <alignment horizontal="left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18" borderId="23" xfId="0" applyNumberFormat="1" applyFont="1" applyFill="1" applyBorder="1" applyAlignment="1">
      <alignment horizontal="center"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49" fontId="2" fillId="18" borderId="15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2"/>
    </xf>
    <xf numFmtId="49" fontId="2" fillId="18" borderId="28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29" xfId="0" applyFont="1" applyFill="1" applyBorder="1" applyAlignment="1">
      <alignment horizontal="left" wrapText="1"/>
    </xf>
    <xf numFmtId="49" fontId="2" fillId="18" borderId="30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0" fontId="2" fillId="18" borderId="27" xfId="0" applyFont="1" applyFill="1" applyBorder="1" applyAlignment="1">
      <alignment horizontal="left" wrapText="1" indent="2"/>
    </xf>
    <xf numFmtId="49" fontId="2" fillId="18" borderId="31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2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36" xfId="0" applyNumberFormat="1" applyFont="1" applyFill="1" applyBorder="1" applyAlignment="1">
      <alignment horizontal="center" wrapText="1"/>
    </xf>
    <xf numFmtId="49" fontId="2" fillId="18" borderId="37" xfId="0" applyNumberFormat="1" applyFont="1" applyFill="1" applyBorder="1" applyAlignment="1">
      <alignment horizontal="center" wrapText="1"/>
    </xf>
    <xf numFmtId="49" fontId="2" fillId="18" borderId="38" xfId="0" applyNumberFormat="1" applyFont="1" applyFill="1" applyBorder="1" applyAlignment="1">
      <alignment horizontal="center"/>
    </xf>
    <xf numFmtId="49" fontId="2" fillId="18" borderId="39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4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left" wrapText="1" indent="3"/>
    </xf>
    <xf numFmtId="0" fontId="4" fillId="18" borderId="27" xfId="0" applyFont="1" applyFill="1" applyBorder="1" applyAlignment="1">
      <alignment horizontal="left" wrapText="1"/>
    </xf>
    <xf numFmtId="0" fontId="2" fillId="18" borderId="41" xfId="0" applyFont="1" applyFill="1" applyBorder="1" applyAlignment="1">
      <alignment horizontal="center" wrapText="1"/>
    </xf>
    <xf numFmtId="0" fontId="4" fillId="18" borderId="20" xfId="0" applyFont="1" applyFill="1" applyBorder="1" applyAlignment="1">
      <alignment horizontal="left" wrapText="1"/>
    </xf>
    <xf numFmtId="49" fontId="2" fillId="18" borderId="42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 indent="1"/>
    </xf>
    <xf numFmtId="49" fontId="2" fillId="18" borderId="28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left" wrapText="1" indent="3"/>
    </xf>
    <xf numFmtId="49" fontId="2" fillId="18" borderId="26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 wrapText="1"/>
    </xf>
    <xf numFmtId="164" fontId="2" fillId="18" borderId="15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/>
    </xf>
    <xf numFmtId="164" fontId="2" fillId="18" borderId="43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23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 wrapText="1"/>
    </xf>
    <xf numFmtId="164" fontId="2" fillId="18" borderId="45" xfId="0" applyNumberFormat="1" applyFont="1" applyFill="1" applyBorder="1" applyAlignment="1">
      <alignment horizontal="center"/>
    </xf>
    <xf numFmtId="164" fontId="2" fillId="18" borderId="30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7" xfId="0" applyNumberFormat="1" applyFont="1" applyFill="1" applyBorder="1" applyAlignment="1">
      <alignment horizontal="right"/>
    </xf>
    <xf numFmtId="164" fontId="2" fillId="7" borderId="51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>
      <alignment horizontal="right"/>
    </xf>
    <xf numFmtId="164" fontId="2" fillId="20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1" borderId="24" xfId="0" applyNumberFormat="1" applyFont="1" applyFill="1" applyBorder="1" applyAlignment="1">
      <alignment horizontal="right"/>
    </xf>
    <xf numFmtId="164" fontId="2" fillId="21" borderId="50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 applyProtection="1">
      <alignment horizontal="right"/>
      <protection/>
    </xf>
    <xf numFmtId="164" fontId="2" fillId="20" borderId="45" xfId="0" applyNumberFormat="1" applyFont="1" applyFill="1" applyBorder="1" applyAlignment="1" applyProtection="1">
      <alignment horizontal="right"/>
      <protection/>
    </xf>
    <xf numFmtId="164" fontId="2" fillId="21" borderId="24" xfId="0" applyNumberFormat="1" applyFont="1" applyFill="1" applyBorder="1" applyAlignment="1" applyProtection="1">
      <alignment horizontal="right"/>
      <protection/>
    </xf>
    <xf numFmtId="164" fontId="2" fillId="21" borderId="50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0" borderId="24" xfId="0" applyNumberFormat="1" applyFont="1" applyFill="1" applyBorder="1" applyAlignment="1">
      <alignment horizontal="right"/>
    </xf>
    <xf numFmtId="164" fontId="2" fillId="20" borderId="50" xfId="0" applyNumberFormat="1" applyFont="1" applyFill="1" applyBorder="1" applyAlignment="1">
      <alignment horizontal="right"/>
    </xf>
    <xf numFmtId="164" fontId="2" fillId="20" borderId="37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20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8" borderId="53" xfId="0" applyNumberFormat="1" applyFont="1" applyFill="1" applyBorder="1" applyAlignment="1">
      <alignment horizontal="right"/>
    </xf>
    <xf numFmtId="164" fontId="2" fillId="7" borderId="42" xfId="0" applyNumberFormat="1" applyFont="1" applyFill="1" applyBorder="1" applyAlignment="1">
      <alignment horizontal="right"/>
    </xf>
    <xf numFmtId="164" fontId="2" fillId="7" borderId="23" xfId="0" applyNumberFormat="1" applyFont="1" applyFill="1" applyBorder="1" applyAlignment="1">
      <alignment horizontal="right"/>
    </xf>
    <xf numFmtId="164" fontId="2" fillId="15" borderId="23" xfId="0" applyNumberFormat="1" applyFont="1" applyFill="1" applyBorder="1" applyAlignment="1" applyProtection="1">
      <alignment horizontal="right"/>
      <protection locked="0"/>
    </xf>
    <xf numFmtId="164" fontId="2" fillId="15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1" borderId="52" xfId="0" applyNumberFormat="1" applyFont="1" applyFill="1" applyBorder="1" applyAlignment="1" applyProtection="1">
      <alignment horizontal="right"/>
      <protection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15" xfId="0" applyNumberFormat="1" applyFont="1" applyFill="1" applyBorder="1" applyAlignment="1">
      <alignment horizontal="right"/>
    </xf>
    <xf numFmtId="49" fontId="2" fillId="18" borderId="10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 wrapText="1"/>
    </xf>
    <xf numFmtId="164" fontId="2" fillId="21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35" xfId="0" applyNumberFormat="1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1" borderId="59" xfId="0" applyNumberFormat="1" applyFont="1" applyFill="1" applyBorder="1" applyAlignment="1">
      <alignment horizontal="right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164" fontId="2" fillId="7" borderId="61" xfId="0" applyNumberFormat="1" applyFont="1" applyFill="1" applyBorder="1" applyAlignment="1">
      <alignment horizontal="right"/>
    </xf>
    <xf numFmtId="164" fontId="2" fillId="7" borderId="61" xfId="0" applyNumberFormat="1" applyFont="1" applyFill="1" applyBorder="1" applyAlignment="1">
      <alignment horizontal="right"/>
    </xf>
    <xf numFmtId="164" fontId="2" fillId="7" borderId="62" xfId="0" applyNumberFormat="1" applyFont="1" applyFill="1" applyBorder="1" applyAlignment="1">
      <alignment horizontal="right"/>
    </xf>
    <xf numFmtId="0" fontId="5" fillId="18" borderId="0" xfId="0" applyFont="1" applyFill="1" applyBorder="1" applyAlignment="1">
      <alignment horizontal="left" wrapText="1" indent="1"/>
    </xf>
    <xf numFmtId="49" fontId="2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2" fillId="22" borderId="29" xfId="0" applyFont="1" applyFill="1" applyBorder="1" applyAlignment="1">
      <alignment horizontal="left" wrapText="1" indent="3"/>
    </xf>
    <xf numFmtId="49" fontId="2" fillId="22" borderId="26" xfId="0" applyNumberFormat="1" applyFont="1" applyFill="1" applyBorder="1" applyAlignment="1">
      <alignment horizontal="center" wrapText="1"/>
    </xf>
    <xf numFmtId="49" fontId="2" fillId="23" borderId="17" xfId="0" applyNumberFormat="1" applyFont="1" applyFill="1" applyBorder="1" applyAlignment="1" applyProtection="1">
      <alignment horizontal="center" wrapText="1"/>
      <protection locked="0"/>
    </xf>
    <xf numFmtId="164" fontId="2" fillId="23" borderId="17" xfId="0" applyNumberFormat="1" applyFont="1" applyFill="1" applyBorder="1" applyAlignment="1" applyProtection="1">
      <alignment horizontal="right"/>
      <protection locked="0"/>
    </xf>
    <xf numFmtId="164" fontId="2" fillId="23" borderId="30" xfId="0" applyNumberFormat="1" applyFont="1" applyFill="1" applyBorder="1" applyAlignment="1" applyProtection="1">
      <alignment horizontal="right"/>
      <protection locked="0"/>
    </xf>
    <xf numFmtId="164" fontId="2" fillId="24" borderId="45" xfId="0" applyNumberFormat="1" applyFont="1" applyFill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211" t="s">
        <v>255</v>
      </c>
      <c r="B1" s="212"/>
      <c r="C1" s="212"/>
      <c r="D1" s="212"/>
      <c r="E1" s="212"/>
      <c r="F1" s="212"/>
      <c r="G1" s="212"/>
      <c r="H1" s="212"/>
      <c r="I1" s="212"/>
      <c r="J1" s="1"/>
    </row>
    <row r="2" spans="1:9" ht="15" customHeight="1">
      <c r="A2" s="213" t="s">
        <v>256</v>
      </c>
      <c r="B2" s="214"/>
      <c r="C2" s="214"/>
      <c r="D2" s="214"/>
      <c r="E2" s="214"/>
      <c r="F2" s="214"/>
      <c r="G2" s="214"/>
      <c r="H2" s="214"/>
      <c r="I2" s="214"/>
    </row>
    <row r="3" spans="1:11" ht="13.5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219</v>
      </c>
      <c r="E5" s="215" t="s">
        <v>277</v>
      </c>
      <c r="F5" s="215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12.75">
      <c r="A6" s="6" t="s">
        <v>2</v>
      </c>
      <c r="B6" s="209" t="s">
        <v>278</v>
      </c>
      <c r="C6" s="209"/>
      <c r="D6" s="209"/>
      <c r="E6" s="209"/>
      <c r="F6" s="209"/>
      <c r="G6" s="209"/>
      <c r="H6" s="209"/>
      <c r="I6" s="7" t="s">
        <v>234</v>
      </c>
      <c r="J6" s="114"/>
      <c r="K6" s="184" t="s">
        <v>281</v>
      </c>
    </row>
    <row r="7" spans="1:11" s="8" customFormat="1" ht="12.75">
      <c r="A7" s="6" t="s">
        <v>3</v>
      </c>
      <c r="B7" s="210"/>
      <c r="C7" s="210"/>
      <c r="D7" s="210"/>
      <c r="E7" s="210"/>
      <c r="F7" s="210"/>
      <c r="G7" s="210"/>
      <c r="H7" s="210"/>
      <c r="I7" s="7"/>
      <c r="J7" s="114"/>
      <c r="K7" s="184"/>
    </row>
    <row r="8" spans="1:11" s="8" customFormat="1" ht="12.75">
      <c r="A8" s="6" t="s">
        <v>4</v>
      </c>
      <c r="B8" s="210"/>
      <c r="C8" s="210"/>
      <c r="D8" s="210"/>
      <c r="E8" s="210"/>
      <c r="F8" s="210"/>
      <c r="G8" s="210"/>
      <c r="H8" s="210"/>
      <c r="I8" s="9" t="s">
        <v>265</v>
      </c>
      <c r="J8" s="114"/>
      <c r="K8" s="184" t="s">
        <v>282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ht="12.75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 t="s">
        <v>279</v>
      </c>
    </row>
    <row r="11" spans="1:11" ht="12.75">
      <c r="A11" s="10" t="s">
        <v>8</v>
      </c>
      <c r="B11" s="217"/>
      <c r="C11" s="217"/>
      <c r="D11" s="217"/>
      <c r="E11" s="217"/>
      <c r="F11" s="217"/>
      <c r="G11" s="217"/>
      <c r="H11" s="217"/>
      <c r="I11" s="11"/>
      <c r="J11" s="116"/>
      <c r="K11" s="13" t="s">
        <v>280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0" ht="14.25" customHeight="1">
      <c r="A14" s="200" t="s">
        <v>12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03" t="s">
        <v>276</v>
      </c>
      <c r="F16" s="204"/>
      <c r="G16" s="204"/>
      <c r="H16" s="204"/>
      <c r="I16" s="205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40</v>
      </c>
      <c r="B21" s="43" t="s">
        <v>41</v>
      </c>
      <c r="C21" s="44"/>
      <c r="D21" s="122">
        <f aca="true" t="shared" si="0" ref="D21:J21">D22+D25+D26+D27+D31+D40</f>
        <v>11915808.68</v>
      </c>
      <c r="E21" s="122">
        <f t="shared" si="0"/>
        <v>11037857.62</v>
      </c>
      <c r="F21" s="122">
        <f t="shared" si="0"/>
        <v>0</v>
      </c>
      <c r="G21" s="122">
        <f t="shared" si="0"/>
        <v>269184</v>
      </c>
      <c r="H21" s="122">
        <f t="shared" si="0"/>
        <v>0</v>
      </c>
      <c r="I21" s="122">
        <f t="shared" si="0"/>
        <v>11307041.62</v>
      </c>
      <c r="J21" s="123">
        <f t="shared" si="0"/>
        <v>608767.06</v>
      </c>
    </row>
    <row r="22" spans="1:10" ht="12.75" customHeight="1">
      <c r="A22" s="49" t="s">
        <v>42</v>
      </c>
      <c r="B22" s="50" t="s">
        <v>43</v>
      </c>
      <c r="C22" s="45" t="s">
        <v>44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>
      <c r="A25" s="49" t="s">
        <v>48</v>
      </c>
      <c r="B25" s="50" t="s">
        <v>49</v>
      </c>
      <c r="C25" s="45" t="s">
        <v>50</v>
      </c>
      <c r="D25" s="126">
        <v>360069.52</v>
      </c>
      <c r="E25" s="126">
        <v>-28022.58</v>
      </c>
      <c r="F25" s="127"/>
      <c r="G25" s="127">
        <v>269184</v>
      </c>
      <c r="H25" s="127"/>
      <c r="I25" s="128">
        <f>SUM(E25:H25)</f>
        <v>241161.42</v>
      </c>
      <c r="J25" s="129">
        <f>IF(IF(D25="",0,D25)=0,0,(IF(D25&gt;0,IF(I25&gt;D25,0,D25-I25),IF(I25&gt;D25,D25-I25,0))))</f>
        <v>118908.1</v>
      </c>
    </row>
    <row r="26" spans="1:10" ht="24" customHeight="1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75" customHeight="1">
      <c r="A27" s="49" t="s">
        <v>54</v>
      </c>
      <c r="B27" s="50" t="s">
        <v>55</v>
      </c>
      <c r="C27" s="45" t="s">
        <v>56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>
      <c r="A31" s="49" t="s">
        <v>64</v>
      </c>
      <c r="B31" s="50" t="s">
        <v>65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" customHeight="1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>
      <c r="A40" s="55" t="s">
        <v>69</v>
      </c>
      <c r="B40" s="50" t="s">
        <v>70</v>
      </c>
      <c r="C40" s="56" t="s">
        <v>71</v>
      </c>
      <c r="D40" s="130">
        <f aca="true" t="shared" si="6" ref="D40:J40">SUM(D42:D45)</f>
        <v>11555739.16</v>
      </c>
      <c r="E40" s="130">
        <f t="shared" si="6"/>
        <v>11065880.2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11065880.2</v>
      </c>
      <c r="J40" s="131">
        <f t="shared" si="6"/>
        <v>489858.96</v>
      </c>
    </row>
    <row r="41" spans="1:10" ht="9.75" customHeight="1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266</v>
      </c>
      <c r="B42" s="52" t="s">
        <v>47</v>
      </c>
      <c r="C42" s="45" t="s">
        <v>71</v>
      </c>
      <c r="D42" s="126">
        <v>11555739.16</v>
      </c>
      <c r="E42" s="126">
        <v>11065880.2</v>
      </c>
      <c r="F42" s="127"/>
      <c r="G42" s="127"/>
      <c r="H42" s="127"/>
      <c r="I42" s="132">
        <f>SUM(E42:H42)</f>
        <v>11065880.2</v>
      </c>
      <c r="J42" s="133">
        <f>IF(IF(D42="",0,D42)=0,0,(IF(D42&gt;0,IF(I42&gt;D42,0,D42-I42),IF(I42&gt;D42,D42-I42,0))))</f>
        <v>489858.96</v>
      </c>
    </row>
    <row r="43" spans="1:10" ht="22.5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269</v>
      </c>
      <c r="B45" s="59" t="s">
        <v>74</v>
      </c>
      <c r="C45" s="60" t="s">
        <v>71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75" customHeight="1">
      <c r="A46" s="200" t="s">
        <v>75</v>
      </c>
      <c r="B46" s="200"/>
      <c r="C46" s="200"/>
      <c r="D46" s="200"/>
      <c r="E46" s="200"/>
      <c r="F46" s="200"/>
      <c r="G46" s="200"/>
      <c r="H46" s="200"/>
      <c r="I46" s="5"/>
      <c r="J46" s="14" t="s">
        <v>261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3" t="s">
        <v>276</v>
      </c>
      <c r="F48" s="204"/>
      <c r="G48" s="204"/>
      <c r="H48" s="204"/>
      <c r="I48" s="205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76</v>
      </c>
      <c r="B53" s="67" t="s">
        <v>77</v>
      </c>
      <c r="C53" s="68"/>
      <c r="D53" s="122">
        <f aca="true" t="shared" si="7" ref="D53:J53">D55+D60+D68+D72+D83+D87+D91+D92+D98</f>
        <v>11915808.68</v>
      </c>
      <c r="E53" s="122">
        <f t="shared" si="7"/>
        <v>10211372.11</v>
      </c>
      <c r="F53" s="122">
        <f t="shared" si="7"/>
        <v>0</v>
      </c>
      <c r="G53" s="122">
        <f t="shared" si="7"/>
        <v>1095669.51</v>
      </c>
      <c r="H53" s="122">
        <f t="shared" si="7"/>
        <v>0</v>
      </c>
      <c r="I53" s="122">
        <f t="shared" si="7"/>
        <v>11307041.62</v>
      </c>
      <c r="J53" s="123">
        <f t="shared" si="7"/>
        <v>608767.06</v>
      </c>
    </row>
    <row r="54" spans="1:10" ht="9.75" customHeight="1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>
      <c r="A55" s="53" t="s">
        <v>79</v>
      </c>
      <c r="B55" s="69" t="s">
        <v>80</v>
      </c>
      <c r="C55" s="45" t="s">
        <v>81</v>
      </c>
      <c r="D55" s="135">
        <f aca="true" t="shared" si="8" ref="D55:J55">SUM(D57:D59)</f>
        <v>8041202.16</v>
      </c>
      <c r="E55" s="135">
        <f t="shared" si="8"/>
        <v>7420656.3</v>
      </c>
      <c r="F55" s="135">
        <f t="shared" si="8"/>
        <v>0</v>
      </c>
      <c r="G55" s="135">
        <f t="shared" si="8"/>
        <v>397896.16</v>
      </c>
      <c r="H55" s="135">
        <f t="shared" si="8"/>
        <v>0</v>
      </c>
      <c r="I55" s="135">
        <f t="shared" si="8"/>
        <v>7818552.46</v>
      </c>
      <c r="J55" s="136">
        <f t="shared" si="8"/>
        <v>222649.7</v>
      </c>
    </row>
    <row r="56" spans="1:10" ht="9.75" customHeight="1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75" customHeight="1">
      <c r="A57" s="51" t="s">
        <v>82</v>
      </c>
      <c r="B57" s="52" t="s">
        <v>83</v>
      </c>
      <c r="C57" s="70" t="s">
        <v>84</v>
      </c>
      <c r="D57" s="127">
        <v>6211133.16</v>
      </c>
      <c r="E57" s="126">
        <v>5660238</v>
      </c>
      <c r="F57" s="127"/>
      <c r="G57" s="127">
        <v>394896.16</v>
      </c>
      <c r="H57" s="127"/>
      <c r="I57" s="128">
        <f>SUM(E57:H57)</f>
        <v>6055134.16</v>
      </c>
      <c r="J57" s="129">
        <f>IF(IF(D57="",0,D57)=0,0,(IF(D57&gt;0,IF(I57&gt;D57,0,D57-I57),IF(I57&gt;D57,D57-I57,0))))</f>
        <v>155999</v>
      </c>
    </row>
    <row r="58" spans="1:10" ht="15.75" customHeight="1">
      <c r="A58" s="57" t="s">
        <v>85</v>
      </c>
      <c r="B58" s="50" t="s">
        <v>86</v>
      </c>
      <c r="C58" s="70" t="s">
        <v>87</v>
      </c>
      <c r="D58" s="127">
        <v>3000</v>
      </c>
      <c r="E58" s="126"/>
      <c r="F58" s="127"/>
      <c r="G58" s="127">
        <v>3000</v>
      </c>
      <c r="H58" s="127"/>
      <c r="I58" s="128">
        <f>SUM(E58:H58)</f>
        <v>3000</v>
      </c>
      <c r="J58" s="129">
        <f>IF(IF(D58="",0,D58)=0,0,(IF(D58&gt;0,IF(I58&gt;D58,0,D58-I58),IF(I58&gt;D58,D58-I58,0))))</f>
        <v>0</v>
      </c>
    </row>
    <row r="59" spans="1:10" ht="15.75" customHeight="1">
      <c r="A59" s="57" t="s">
        <v>88</v>
      </c>
      <c r="B59" s="50" t="s">
        <v>89</v>
      </c>
      <c r="C59" s="70" t="s">
        <v>90</v>
      </c>
      <c r="D59" s="127">
        <v>1827069</v>
      </c>
      <c r="E59" s="126">
        <v>1760418.3</v>
      </c>
      <c r="F59" s="127"/>
      <c r="G59" s="127"/>
      <c r="H59" s="127"/>
      <c r="I59" s="128">
        <f>SUM(E59:H59)</f>
        <v>1760418.3</v>
      </c>
      <c r="J59" s="129">
        <f>IF(IF(D59="",0,D59)=0,0,(IF(D59&gt;0,IF(I59&gt;D59,0,D59-I59),IF(I59&gt;D59,D59-I59,0))))</f>
        <v>66650.7</v>
      </c>
    </row>
    <row r="60" spans="1:10" ht="15.75" customHeight="1">
      <c r="A60" s="53" t="s">
        <v>91</v>
      </c>
      <c r="B60" s="50" t="s">
        <v>92</v>
      </c>
      <c r="C60" s="70" t="s">
        <v>93</v>
      </c>
      <c r="D60" s="135">
        <f aca="true" t="shared" si="9" ref="D60:J60">SUM(D62:D67)</f>
        <v>2731556.02</v>
      </c>
      <c r="E60" s="135">
        <f t="shared" si="9"/>
        <v>1870105.89</v>
      </c>
      <c r="F60" s="135">
        <f t="shared" si="9"/>
        <v>0</v>
      </c>
      <c r="G60" s="135">
        <f t="shared" si="9"/>
        <v>522919.84</v>
      </c>
      <c r="H60" s="135">
        <f t="shared" si="9"/>
        <v>0</v>
      </c>
      <c r="I60" s="135">
        <f t="shared" si="9"/>
        <v>2393025.73</v>
      </c>
      <c r="J60" s="125">
        <f t="shared" si="9"/>
        <v>338530.29</v>
      </c>
    </row>
    <row r="61" spans="1:10" ht="9.75" customHeight="1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>
      <c r="A62" s="51" t="s">
        <v>94</v>
      </c>
      <c r="B62" s="52" t="s">
        <v>95</v>
      </c>
      <c r="C62" s="70" t="s">
        <v>96</v>
      </c>
      <c r="D62" s="127">
        <v>50500</v>
      </c>
      <c r="E62" s="126">
        <v>49824.55</v>
      </c>
      <c r="F62" s="127"/>
      <c r="G62" s="127">
        <v>609.94</v>
      </c>
      <c r="H62" s="127"/>
      <c r="I62" s="128">
        <f aca="true" t="shared" si="10" ref="I62:I67">SUM(E62:H62)</f>
        <v>50434.49</v>
      </c>
      <c r="J62" s="129">
        <f aca="true" t="shared" si="11" ref="J62:J67">IF(IF(D62="",0,D62)=0,0,(IF(D62&gt;0,IF(I62&gt;D62,0,D62-I62),IF(I62&gt;D62,D62-I62,0))))</f>
        <v>65.51</v>
      </c>
    </row>
    <row r="63" spans="1:10" ht="15" customHeight="1">
      <c r="A63" s="57" t="s">
        <v>97</v>
      </c>
      <c r="B63" s="50" t="s">
        <v>98</v>
      </c>
      <c r="C63" s="70" t="s">
        <v>99</v>
      </c>
      <c r="D63" s="127">
        <v>210580</v>
      </c>
      <c r="E63" s="126">
        <v>76000</v>
      </c>
      <c r="F63" s="127"/>
      <c r="G63" s="127">
        <v>131419.9</v>
      </c>
      <c r="H63" s="127"/>
      <c r="I63" s="128">
        <f t="shared" si="10"/>
        <v>207419.9</v>
      </c>
      <c r="J63" s="129">
        <f t="shared" si="11"/>
        <v>3160.1</v>
      </c>
    </row>
    <row r="64" spans="1:10" ht="18.75" customHeight="1">
      <c r="A64" s="57" t="s">
        <v>100</v>
      </c>
      <c r="B64" s="50" t="s">
        <v>101</v>
      </c>
      <c r="C64" s="70" t="s">
        <v>102</v>
      </c>
      <c r="D64" s="127">
        <v>690360.52</v>
      </c>
      <c r="E64" s="126">
        <v>505932.43</v>
      </c>
      <c r="F64" s="127"/>
      <c r="G64" s="127"/>
      <c r="H64" s="127"/>
      <c r="I64" s="128">
        <f t="shared" si="10"/>
        <v>505932.43</v>
      </c>
      <c r="J64" s="129">
        <f t="shared" si="11"/>
        <v>184428.09</v>
      </c>
    </row>
    <row r="65" spans="1:10" ht="15.75" customHeight="1">
      <c r="A65" s="57" t="s">
        <v>103</v>
      </c>
      <c r="B65" s="50" t="s">
        <v>104</v>
      </c>
      <c r="C65" s="70" t="s">
        <v>105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8" customHeight="1">
      <c r="A66" s="57" t="s">
        <v>106</v>
      </c>
      <c r="B66" s="50" t="s">
        <v>107</v>
      </c>
      <c r="C66" s="70" t="s">
        <v>108</v>
      </c>
      <c r="D66" s="127">
        <v>309605</v>
      </c>
      <c r="E66" s="126">
        <v>177838.35</v>
      </c>
      <c r="F66" s="127"/>
      <c r="G66" s="127">
        <v>34740</v>
      </c>
      <c r="H66" s="127"/>
      <c r="I66" s="128">
        <f t="shared" si="10"/>
        <v>212578.35</v>
      </c>
      <c r="J66" s="129">
        <f t="shared" si="11"/>
        <v>97026.65</v>
      </c>
    </row>
    <row r="67" spans="1:10" ht="16.5" customHeight="1">
      <c r="A67" s="57" t="s">
        <v>109</v>
      </c>
      <c r="B67" s="50" t="s">
        <v>110</v>
      </c>
      <c r="C67" s="70" t="s">
        <v>111</v>
      </c>
      <c r="D67" s="127">
        <v>1470510.5</v>
      </c>
      <c r="E67" s="126">
        <v>1060510.56</v>
      </c>
      <c r="F67" s="127"/>
      <c r="G67" s="127">
        <v>356150</v>
      </c>
      <c r="H67" s="127"/>
      <c r="I67" s="128">
        <f t="shared" si="10"/>
        <v>1416660.56</v>
      </c>
      <c r="J67" s="129">
        <f t="shared" si="11"/>
        <v>53849.94</v>
      </c>
    </row>
    <row r="68" spans="1:10" ht="21" customHeight="1">
      <c r="A68" s="71" t="s">
        <v>112</v>
      </c>
      <c r="B68" s="47" t="s">
        <v>113</v>
      </c>
      <c r="C68" s="65" t="s">
        <v>114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>
      <c r="A72" s="49" t="s">
        <v>121</v>
      </c>
      <c r="B72" s="50" t="s">
        <v>81</v>
      </c>
      <c r="C72" s="70" t="s">
        <v>122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3" t="s">
        <v>276</v>
      </c>
      <c r="F78" s="204"/>
      <c r="G78" s="204"/>
      <c r="H78" s="204"/>
      <c r="I78" s="205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>
      <c r="A83" s="49" t="s">
        <v>127</v>
      </c>
      <c r="B83" s="52" t="s">
        <v>114</v>
      </c>
      <c r="C83" s="70" t="s">
        <v>128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>
      <c r="A87" s="49" t="s">
        <v>134</v>
      </c>
      <c r="B87" s="50" t="s">
        <v>122</v>
      </c>
      <c r="C87" s="70" t="s">
        <v>135</v>
      </c>
      <c r="D87" s="139">
        <f aca="true" t="shared" si="15" ref="D87:J87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75" customHeight="1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>
      <c r="A89" s="51" t="s">
        <v>136</v>
      </c>
      <c r="B89" s="52" t="s">
        <v>126</v>
      </c>
      <c r="C89" s="70" t="s">
        <v>137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6.75" customHeight="1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>
      <c r="A91" s="55" t="s">
        <v>141</v>
      </c>
      <c r="B91" s="50" t="s">
        <v>128</v>
      </c>
      <c r="C91" s="72" t="s">
        <v>142</v>
      </c>
      <c r="D91" s="140">
        <v>726141</v>
      </c>
      <c r="E91" s="126">
        <v>597494.54</v>
      </c>
      <c r="F91" s="127"/>
      <c r="G91" s="127">
        <v>103865</v>
      </c>
      <c r="H91" s="127"/>
      <c r="I91" s="128">
        <f>SUM(E91:H91)</f>
        <v>701359.54</v>
      </c>
      <c r="J91" s="129">
        <f>IF(IF(D91="",0,D91)=0,0,(IF(D91&gt;0,IF(I91&gt;D91,0,D91-I91),IF(I91&gt;D91,D91-I91,0))))</f>
        <v>24781.46</v>
      </c>
    </row>
    <row r="92" spans="1:10" ht="25.5" customHeight="1">
      <c r="A92" s="53" t="s">
        <v>143</v>
      </c>
      <c r="B92" s="52" t="s">
        <v>135</v>
      </c>
      <c r="C92" s="70" t="s">
        <v>144</v>
      </c>
      <c r="D92" s="135">
        <f aca="true" t="shared" si="16" ref="D92:J92">SUM(D94:D97)</f>
        <v>416909.5</v>
      </c>
      <c r="E92" s="135">
        <f t="shared" si="16"/>
        <v>323115.38</v>
      </c>
      <c r="F92" s="135">
        <f t="shared" si="16"/>
        <v>0</v>
      </c>
      <c r="G92" s="135">
        <f t="shared" si="16"/>
        <v>70988.51</v>
      </c>
      <c r="H92" s="135">
        <f t="shared" si="16"/>
        <v>0</v>
      </c>
      <c r="I92" s="135">
        <f t="shared" si="16"/>
        <v>394103.89</v>
      </c>
      <c r="J92" s="125">
        <f t="shared" si="16"/>
        <v>22805.61</v>
      </c>
    </row>
    <row r="93" spans="1:10" ht="9.75" customHeight="1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>
      <c r="A94" s="73" t="s">
        <v>145</v>
      </c>
      <c r="B94" s="52" t="s">
        <v>146</v>
      </c>
      <c r="C94" s="70" t="s">
        <v>147</v>
      </c>
      <c r="D94" s="127">
        <v>22350</v>
      </c>
      <c r="E94" s="126">
        <v>18000</v>
      </c>
      <c r="F94" s="127"/>
      <c r="G94" s="127"/>
      <c r="H94" s="127"/>
      <c r="I94" s="128">
        <f>SUM(E94:H94)</f>
        <v>18000</v>
      </c>
      <c r="J94" s="129">
        <f>IF(IF(D94="",0,D94)=0,0,(IF(D94&gt;0,IF(I94&gt;D94,0,D94-I94),IF(I94&gt;D94,D94-I94,0))))</f>
        <v>4350</v>
      </c>
    </row>
    <row r="95" spans="1:10" ht="13.5" customHeight="1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>
      <c r="A97" s="73" t="s">
        <v>152</v>
      </c>
      <c r="B97" s="50" t="s">
        <v>153</v>
      </c>
      <c r="C97" s="70" t="s">
        <v>154</v>
      </c>
      <c r="D97" s="127">
        <v>394559.5</v>
      </c>
      <c r="E97" s="126">
        <v>305115.38</v>
      </c>
      <c r="F97" s="127"/>
      <c r="G97" s="127">
        <v>70988.51</v>
      </c>
      <c r="H97" s="127"/>
      <c r="I97" s="128">
        <f>SUM(E97:H97)</f>
        <v>376103.89</v>
      </c>
      <c r="J97" s="129">
        <f>IF(IF(D97="",0,D97)=0,0,(IF(D97&gt;0,IF(I97&gt;D97,0,D97-I97),IF(I97&gt;D97,D97-I97,0))))</f>
        <v>18455.61</v>
      </c>
    </row>
    <row r="98" spans="1:10" ht="30" customHeight="1">
      <c r="A98" s="53" t="s">
        <v>155</v>
      </c>
      <c r="B98" s="52" t="s">
        <v>156</v>
      </c>
      <c r="C98" s="70" t="s">
        <v>157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166</v>
      </c>
      <c r="B105" s="75">
        <v>450</v>
      </c>
      <c r="C105" s="75"/>
      <c r="D105" s="145">
        <f aca="true" t="shared" si="18" ref="D105:I105">D21-(D53+D103)</f>
        <v>0</v>
      </c>
      <c r="E105" s="145">
        <f t="shared" si="18"/>
        <v>826485.51</v>
      </c>
      <c r="F105" s="145">
        <f t="shared" si="18"/>
        <v>0</v>
      </c>
      <c r="G105" s="145">
        <f t="shared" si="18"/>
        <v>-826485.51</v>
      </c>
      <c r="H105" s="145">
        <f t="shared" si="18"/>
        <v>0</v>
      </c>
      <c r="I105" s="145">
        <f t="shared" si="18"/>
        <v>0</v>
      </c>
      <c r="J105" s="99" t="s">
        <v>66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200" t="s">
        <v>167</v>
      </c>
      <c r="B107" s="200"/>
      <c r="C107" s="200"/>
      <c r="D107" s="200"/>
      <c r="E107" s="200"/>
      <c r="F107" s="200"/>
      <c r="G107" s="200"/>
      <c r="H107" s="200"/>
      <c r="J107" s="35" t="s">
        <v>168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203" t="s">
        <v>276</v>
      </c>
      <c r="F109" s="204"/>
      <c r="G109" s="204"/>
      <c r="H109" s="204"/>
      <c r="I109" s="20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169</v>
      </c>
      <c r="B114" s="43" t="s">
        <v>157</v>
      </c>
      <c r="C114" s="77"/>
      <c r="D114" s="146">
        <f>D116+D123+D128+D131+D135+D146</f>
        <v>0</v>
      </c>
      <c r="E114" s="146">
        <f>E116+E123+E128+E131+E135+E146</f>
        <v>-826485.51</v>
      </c>
      <c r="F114" s="146">
        <f>F116+F123+F128+F131+F135+F146</f>
        <v>0</v>
      </c>
      <c r="G114" s="147">
        <f>G116+G123+G128+G131+G146</f>
        <v>826485.51</v>
      </c>
      <c r="H114" s="147">
        <f>H116+H123+H128+H131+H146</f>
        <v>0</v>
      </c>
      <c r="I114" s="146">
        <f>I116+I123+I128+I131+I135+I146</f>
        <v>0</v>
      </c>
      <c r="J114" s="123">
        <f>J116+J123+J128+J131+J135+J146</f>
        <v>0</v>
      </c>
    </row>
    <row r="115" spans="1:10" ht="9.75" customHeight="1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171</v>
      </c>
      <c r="B116" s="82" t="s">
        <v>159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182</v>
      </c>
      <c r="B123" s="82" t="s">
        <v>183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190</v>
      </c>
      <c r="B128" s="85" t="s">
        <v>191</v>
      </c>
      <c r="C128" s="44"/>
      <c r="D128" s="150"/>
      <c r="E128" s="124">
        <f>E129+E130</f>
        <v>0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0</v>
      </c>
      <c r="J128" s="129">
        <f>IF(IF(D128="",0,D128)=0,0,(IF(D128&gt;0,IF(I128&gt;D128,0,D128-I128),IF(I128&gt;D128,D128-I128,0))))</f>
        <v>0</v>
      </c>
    </row>
    <row r="129" spans="1:10" ht="12.75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-11694939.56</v>
      </c>
      <c r="F129" s="126">
        <v>-1696405.81</v>
      </c>
      <c r="G129" s="127">
        <v>-1590302.65</v>
      </c>
      <c r="H129" s="151"/>
      <c r="I129" s="128">
        <f>SUM(E129:H129)</f>
        <v>-14981648.02</v>
      </c>
      <c r="J129" s="97" t="s">
        <v>66</v>
      </c>
    </row>
    <row r="130" spans="1:10" ht="12.75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11694939.56</v>
      </c>
      <c r="F130" s="126">
        <v>1696405.81</v>
      </c>
      <c r="G130" s="127">
        <v>1590302.65</v>
      </c>
      <c r="H130" s="151"/>
      <c r="I130" s="128">
        <f>SUM(E130:H130)</f>
        <v>14981648.02</v>
      </c>
      <c r="J130" s="97" t="s">
        <v>66</v>
      </c>
    </row>
    <row r="131" spans="1:10" ht="24">
      <c r="A131" s="81" t="s">
        <v>213</v>
      </c>
      <c r="B131" s="79" t="s">
        <v>214</v>
      </c>
      <c r="C131" s="87"/>
      <c r="D131" s="150"/>
      <c r="E131" s="124">
        <f>E133+E134</f>
        <v>-826485.51</v>
      </c>
      <c r="F131" s="124">
        <f>F133+F134</f>
        <v>0</v>
      </c>
      <c r="G131" s="124">
        <f>G133+G134</f>
        <v>826485.51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215</v>
      </c>
      <c r="B133" s="82" t="s">
        <v>217</v>
      </c>
      <c r="C133" s="83" t="s">
        <v>193</v>
      </c>
      <c r="D133" s="126"/>
      <c r="E133" s="126">
        <v>436985.15</v>
      </c>
      <c r="F133" s="126">
        <v>1696405.81</v>
      </c>
      <c r="G133" s="151">
        <v>1263470.66</v>
      </c>
      <c r="H133" s="151"/>
      <c r="I133" s="128">
        <f>SUM(E133:H133)</f>
        <v>3396861.62</v>
      </c>
      <c r="J133" s="120" t="s">
        <v>66</v>
      </c>
    </row>
    <row r="134" spans="1:10" ht="12.75">
      <c r="A134" s="84" t="s">
        <v>216</v>
      </c>
      <c r="B134" s="79" t="s">
        <v>218</v>
      </c>
      <c r="C134" s="80" t="s">
        <v>195</v>
      </c>
      <c r="D134" s="160"/>
      <c r="E134" s="160">
        <v>-1263470.66</v>
      </c>
      <c r="F134" s="160">
        <v>-1696405.81</v>
      </c>
      <c r="G134" s="165">
        <v>-436985.15</v>
      </c>
      <c r="H134" s="165"/>
      <c r="I134" s="161">
        <f>SUM(E134:H134)</f>
        <v>-3396861.62</v>
      </c>
      <c r="J134" s="90" t="s">
        <v>66</v>
      </c>
    </row>
    <row r="135" spans="1:10" ht="24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196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203" t="s">
        <v>276</v>
      </c>
      <c r="F141" s="204"/>
      <c r="G141" s="204"/>
      <c r="H141" s="204"/>
      <c r="I141" s="20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200" t="s">
        <v>271</v>
      </c>
      <c r="B151" s="200"/>
      <c r="C151" s="200"/>
      <c r="D151" s="200"/>
      <c r="E151" s="200"/>
      <c r="F151" s="200"/>
      <c r="G151" s="200"/>
      <c r="H151" s="200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7" t="s">
        <v>272</v>
      </c>
      <c r="E153" s="208"/>
      <c r="F153" s="208"/>
      <c r="G153" s="208"/>
      <c r="H153" s="208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220</v>
      </c>
      <c r="B163" s="201"/>
      <c r="C163" s="201"/>
      <c r="D163" s="201"/>
      <c r="E163" s="206" t="s">
        <v>224</v>
      </c>
      <c r="F163" s="206"/>
      <c r="G163" s="206"/>
      <c r="H163" s="206"/>
      <c r="I163" s="202"/>
      <c r="J163" s="202"/>
      <c r="O163" s="112"/>
    </row>
    <row r="164" spans="1:10" s="106" customFormat="1" ht="9.75" customHeight="1">
      <c r="A164" s="107" t="s">
        <v>223</v>
      </c>
      <c r="B164" s="197" t="s">
        <v>221</v>
      </c>
      <c r="C164" s="197"/>
      <c r="D164" s="197"/>
      <c r="E164" s="197" t="s">
        <v>225</v>
      </c>
      <c r="F164" s="197"/>
      <c r="G164" s="197"/>
      <c r="H164" s="197"/>
      <c r="I164" s="191" t="s">
        <v>221</v>
      </c>
      <c r="J164" s="191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222</v>
      </c>
      <c r="B166" s="202"/>
      <c r="C166" s="202"/>
      <c r="D166" s="202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223</v>
      </c>
      <c r="B167" s="191" t="s">
        <v>221</v>
      </c>
      <c r="C167" s="191"/>
      <c r="D167" s="191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192" t="s">
        <v>262</v>
      </c>
      <c r="E168" s="192"/>
      <c r="F168" s="192"/>
      <c r="G168" s="199"/>
      <c r="H168" s="199"/>
      <c r="I168" s="199"/>
      <c r="J168" s="199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191" t="s">
        <v>259</v>
      </c>
      <c r="H169" s="191"/>
      <c r="I169" s="191"/>
      <c r="J169" s="191"/>
    </row>
    <row r="170" spans="1:10" s="106" customFormat="1" ht="26.25" customHeight="1">
      <c r="A170" s="107"/>
      <c r="B170" s="198" t="s">
        <v>226</v>
      </c>
      <c r="C170" s="198"/>
      <c r="D170" s="198"/>
      <c r="E170" s="193"/>
      <c r="F170" s="193"/>
      <c r="G170" s="196"/>
      <c r="H170" s="196"/>
      <c r="I170" s="193"/>
      <c r="J170" s="193"/>
    </row>
    <row r="171" spans="1:10" s="106" customFormat="1" ht="10.5" customHeight="1">
      <c r="A171" s="107"/>
      <c r="B171" s="198" t="s">
        <v>227</v>
      </c>
      <c r="C171" s="198"/>
      <c r="D171" s="198"/>
      <c r="E171" s="191" t="s">
        <v>229</v>
      </c>
      <c r="F171" s="191"/>
      <c r="G171" s="194" t="s">
        <v>228</v>
      </c>
      <c r="H171" s="194"/>
      <c r="I171" s="194" t="s">
        <v>221</v>
      </c>
      <c r="J171" s="194"/>
    </row>
    <row r="172" spans="1:10" s="106" customFormat="1" ht="23.25" customHeight="1">
      <c r="A172" s="106" t="s">
        <v>230</v>
      </c>
      <c r="B172" s="193"/>
      <c r="C172" s="193"/>
      <c r="D172" s="193"/>
      <c r="E172" s="196"/>
      <c r="F172" s="196"/>
      <c r="G172" s="193"/>
      <c r="H172" s="193"/>
      <c r="I172" s="193"/>
      <c r="J172" s="193"/>
    </row>
    <row r="173" spans="1:11" s="106" customFormat="1" ht="12" customHeight="1">
      <c r="A173" s="41"/>
      <c r="B173" s="191" t="s">
        <v>229</v>
      </c>
      <c r="C173" s="191"/>
      <c r="D173" s="191"/>
      <c r="E173" s="194" t="s">
        <v>228</v>
      </c>
      <c r="F173" s="194"/>
      <c r="G173" s="191" t="s">
        <v>221</v>
      </c>
      <c r="H173" s="191"/>
      <c r="I173" s="195" t="s">
        <v>231</v>
      </c>
      <c r="J173" s="195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B10:H10"/>
    <mergeCell ref="B11:H11"/>
    <mergeCell ref="A1:I1"/>
    <mergeCell ref="A2:I2"/>
    <mergeCell ref="A3:I3"/>
    <mergeCell ref="E5:F5"/>
    <mergeCell ref="A151:H151"/>
    <mergeCell ref="D153:H153"/>
    <mergeCell ref="B6:H6"/>
    <mergeCell ref="B7:H7"/>
    <mergeCell ref="E48:I48"/>
    <mergeCell ref="E78:I78"/>
    <mergeCell ref="B8:H8"/>
    <mergeCell ref="A46:H46"/>
    <mergeCell ref="A14:H14"/>
    <mergeCell ref="E16:I16"/>
    <mergeCell ref="G168:J168"/>
    <mergeCell ref="E170:F170"/>
    <mergeCell ref="A107:H107"/>
    <mergeCell ref="B163:D163"/>
    <mergeCell ref="B170:D170"/>
    <mergeCell ref="B166:D166"/>
    <mergeCell ref="E109:I109"/>
    <mergeCell ref="E141:I141"/>
    <mergeCell ref="I163:J163"/>
    <mergeCell ref="E163:H163"/>
    <mergeCell ref="E173:F173"/>
    <mergeCell ref="G172:H172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Natasha2</cp:lastModifiedBy>
  <dcterms:created xsi:type="dcterms:W3CDTF">2011-03-25T10:45:34Z</dcterms:created>
  <dcterms:modified xsi:type="dcterms:W3CDTF">2016-01-22T03:46:41Z</dcterms:modified>
  <cp:category/>
  <cp:version/>
  <cp:contentType/>
  <cp:contentStatus/>
</cp:coreProperties>
</file>